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1"/>
  </bookViews>
  <sheets>
    <sheet name="Erwärmungsformel" sheetId="1" r:id="rId1"/>
    <sheet name="Mischungsregel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<sst xmlns="http://schemas.openxmlformats.org/spreadsheetml/2006/main" count="94" uniqueCount="23">
  <si>
    <t>Q = c m dteta</t>
  </si>
  <si>
    <t>c</t>
  </si>
  <si>
    <t>m</t>
  </si>
  <si>
    <t>t1</t>
  </si>
  <si>
    <t>t2</t>
  </si>
  <si>
    <t>dt</t>
  </si>
  <si>
    <t>Q</t>
  </si>
  <si>
    <t>g</t>
  </si>
  <si>
    <t>°C</t>
  </si>
  <si>
    <t>K</t>
  </si>
  <si>
    <t>J/(g K)</t>
  </si>
  <si>
    <t>J</t>
  </si>
  <si>
    <t>Wärme - Erwärmungsformel</t>
  </si>
  <si>
    <t>Mischungsregel</t>
  </si>
  <si>
    <t>c1</t>
  </si>
  <si>
    <t>m1</t>
  </si>
  <si>
    <t>dt1</t>
  </si>
  <si>
    <t>c2</t>
  </si>
  <si>
    <t>m2</t>
  </si>
  <si>
    <t>dt2</t>
  </si>
  <si>
    <t>tm</t>
  </si>
  <si>
    <t>Q2</t>
  </si>
  <si>
    <t>Q1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</si>
</sst>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4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1" sqref="F1"/>
    </sheetView>
  </sheetViews>
  <sheetFormatPr defaultColWidth="11.421875" defaultRowHeight="12.75"/>
  <cols>
    <col min="4" max="4" width="11.57421875" style="0" customWidth="1"/>
  </cols>
  <sheetData>
    <row r="1" spans="1:6" ht="18">
      <c r="A1" s="16" t="s">
        <v>12</v>
      </c>
      <c r="B1" s="16"/>
      <c r="C1" s="16"/>
      <c r="D1" s="16"/>
      <c r="F1" s="16" t="s">
        <v>0</v>
      </c>
    </row>
    <row r="2" ht="13.5" thickBot="1"/>
    <row r="3" spans="1:7" ht="12.75">
      <c r="A3" s="3"/>
      <c r="B3" s="4" t="s">
        <v>6</v>
      </c>
      <c r="C3" s="4" t="s">
        <v>1</v>
      </c>
      <c r="D3" s="4" t="s">
        <v>2</v>
      </c>
      <c r="E3" s="5" t="s">
        <v>5</v>
      </c>
      <c r="F3" s="19" t="s">
        <v>3</v>
      </c>
      <c r="G3" s="5" t="s">
        <v>4</v>
      </c>
    </row>
    <row r="4" spans="1:7" ht="12.75">
      <c r="A4" s="6"/>
      <c r="B4" s="18">
        <f>C4*D4*E4</f>
        <v>4183.981829999999</v>
      </c>
      <c r="C4" s="28">
        <v>0.703</v>
      </c>
      <c r="D4" s="7">
        <v>42.3</v>
      </c>
      <c r="E4" s="15">
        <v>140.7</v>
      </c>
      <c r="F4" s="23">
        <f>G4-E4</f>
        <v>54.70000000000002</v>
      </c>
      <c r="G4" s="15">
        <v>195.4</v>
      </c>
    </row>
    <row r="5" spans="1:7" ht="12.75">
      <c r="A5" s="6"/>
      <c r="B5" s="9" t="s">
        <v>11</v>
      </c>
      <c r="C5" s="9" t="s">
        <v>10</v>
      </c>
      <c r="D5" s="9" t="s">
        <v>7</v>
      </c>
      <c r="E5" s="10" t="s">
        <v>9</v>
      </c>
      <c r="F5" s="21" t="s">
        <v>8</v>
      </c>
      <c r="G5" s="10" t="s">
        <v>8</v>
      </c>
    </row>
    <row r="6" spans="1:7" ht="12.75">
      <c r="A6" s="6"/>
      <c r="B6" s="18">
        <f>C4*D4*E6</f>
        <v>4600.298429999999</v>
      </c>
      <c r="C6" s="38">
        <f>C4</f>
        <v>0.703</v>
      </c>
      <c r="D6" s="14">
        <f>D4</f>
        <v>42.3</v>
      </c>
      <c r="E6" s="8">
        <f>G4-F6</f>
        <v>154.7</v>
      </c>
      <c r="F6" s="20">
        <v>40.7</v>
      </c>
      <c r="G6" s="8">
        <f>E4+F6</f>
        <v>181.39999999999998</v>
      </c>
    </row>
    <row r="7" spans="1:7" ht="12.75">
      <c r="A7" s="6"/>
      <c r="B7" s="17"/>
      <c r="C7" s="9"/>
      <c r="D7" s="9"/>
      <c r="E7" s="10"/>
      <c r="F7" s="24"/>
      <c r="G7" s="25"/>
    </row>
    <row r="8" spans="1:7" ht="12.75">
      <c r="A8" s="6"/>
      <c r="B8" s="33" t="s">
        <v>11</v>
      </c>
      <c r="C8" s="9" t="s">
        <v>10</v>
      </c>
      <c r="D8" s="9" t="s">
        <v>7</v>
      </c>
      <c r="E8" s="10" t="s">
        <v>9</v>
      </c>
      <c r="F8" s="24"/>
      <c r="G8" s="25"/>
    </row>
    <row r="9" spans="1:7" ht="12.75">
      <c r="A9" s="6"/>
      <c r="B9" s="32">
        <v>3400</v>
      </c>
      <c r="C9" s="26">
        <f>B9/D9/E9</f>
        <v>0.5195749876600941</v>
      </c>
      <c r="D9" s="34">
        <f>D4</f>
        <v>42.3</v>
      </c>
      <c r="E9" s="35">
        <f>E6</f>
        <v>154.7</v>
      </c>
      <c r="F9" s="23">
        <f>F6</f>
        <v>40.7</v>
      </c>
      <c r="G9" s="8">
        <f>G4</f>
        <v>195.4</v>
      </c>
    </row>
    <row r="10" spans="1:7" ht="12.75">
      <c r="A10" s="6"/>
      <c r="B10" s="39">
        <f>B9</f>
        <v>3400</v>
      </c>
      <c r="C10" s="38">
        <f>C4</f>
        <v>0.703</v>
      </c>
      <c r="D10" s="18">
        <f>B9/C10/E9</f>
        <v>31.263189157926004</v>
      </c>
      <c r="E10" s="35">
        <f>E6</f>
        <v>154.7</v>
      </c>
      <c r="F10" s="24"/>
      <c r="G10" s="25"/>
    </row>
    <row r="11" spans="1:7" ht="13.5" thickBot="1">
      <c r="A11" s="11"/>
      <c r="B11" s="40">
        <f>B9</f>
        <v>3400</v>
      </c>
      <c r="C11" s="41">
        <f>C4</f>
        <v>0.703</v>
      </c>
      <c r="D11" s="40">
        <f>D4</f>
        <v>42.3</v>
      </c>
      <c r="E11" s="36">
        <f>B9/C10/D9</f>
        <v>114.33606058466083</v>
      </c>
      <c r="F11" s="22"/>
      <c r="G11" s="13"/>
    </row>
    <row r="12" ht="13.5" thickBot="1"/>
    <row r="13" spans="1:7" ht="12.75">
      <c r="A13" s="3"/>
      <c r="B13" s="4" t="s">
        <v>6</v>
      </c>
      <c r="C13" s="4" t="s">
        <v>1</v>
      </c>
      <c r="D13" s="4" t="s">
        <v>2</v>
      </c>
      <c r="E13" s="4" t="s">
        <v>5</v>
      </c>
      <c r="F13" s="19" t="s">
        <v>3</v>
      </c>
      <c r="G13" s="5" t="s">
        <v>4</v>
      </c>
    </row>
    <row r="14" spans="1:7" ht="12.75">
      <c r="A14" s="6"/>
      <c r="B14" s="7">
        <v>4500</v>
      </c>
      <c r="C14" s="26">
        <f>B14/D14/E14</f>
        <v>0.5449426296509339</v>
      </c>
      <c r="D14" s="7">
        <v>42.5</v>
      </c>
      <c r="E14" s="7">
        <v>194.3</v>
      </c>
      <c r="F14" s="31">
        <f>E14-G14</f>
        <v>-5.699999999999989</v>
      </c>
      <c r="G14" s="15">
        <v>200</v>
      </c>
    </row>
    <row r="15" spans="1:7" ht="12.75">
      <c r="A15" s="6"/>
      <c r="B15" s="9" t="s">
        <v>11</v>
      </c>
      <c r="C15" s="9" t="s">
        <v>10</v>
      </c>
      <c r="D15" s="9" t="s">
        <v>7</v>
      </c>
      <c r="E15" s="9" t="s">
        <v>9</v>
      </c>
      <c r="F15" s="21" t="s">
        <v>8</v>
      </c>
      <c r="G15" s="10" t="s">
        <v>8</v>
      </c>
    </row>
    <row r="16" spans="1:7" ht="12.75">
      <c r="A16" s="6"/>
      <c r="B16" s="34">
        <f>B14</f>
        <v>4500</v>
      </c>
      <c r="C16" s="26">
        <f>B14/D14/E16</f>
        <v>0.683111954459203</v>
      </c>
      <c r="D16" s="14">
        <f>D14</f>
        <v>42.5</v>
      </c>
      <c r="E16" s="14">
        <f>G14-F16</f>
        <v>155</v>
      </c>
      <c r="F16" s="20">
        <v>45</v>
      </c>
      <c r="G16" s="35">
        <f>F16+E14</f>
        <v>239.3</v>
      </c>
    </row>
    <row r="17" spans="1:7" ht="13.5" thickBot="1">
      <c r="A17" s="11"/>
      <c r="B17" s="12"/>
      <c r="C17" s="12"/>
      <c r="D17" s="12"/>
      <c r="E17" s="12"/>
      <c r="F17" s="11"/>
      <c r="G17" s="37"/>
    </row>
    <row r="18" ht="13.5" thickBot="1"/>
    <row r="19" spans="1:7" ht="12.75">
      <c r="A19" s="3"/>
      <c r="B19" s="4" t="s">
        <v>6</v>
      </c>
      <c r="C19" s="4" t="s">
        <v>1</v>
      </c>
      <c r="D19" s="4" t="s">
        <v>2</v>
      </c>
      <c r="E19" s="4" t="s">
        <v>5</v>
      </c>
      <c r="F19" s="19" t="s">
        <v>3</v>
      </c>
      <c r="G19" s="5" t="s">
        <v>4</v>
      </c>
    </row>
    <row r="20" spans="1:7" ht="12.75">
      <c r="A20" s="6"/>
      <c r="B20" s="7">
        <v>4201.82</v>
      </c>
      <c r="C20" s="28">
        <v>2.39</v>
      </c>
      <c r="D20" s="18">
        <f>B20/C20/E20</f>
        <v>9.048294812189232</v>
      </c>
      <c r="E20" s="7">
        <v>194.3</v>
      </c>
      <c r="F20" s="31">
        <f>G20-E20</f>
        <v>5.699999999999989</v>
      </c>
      <c r="G20" s="15">
        <v>200</v>
      </c>
    </row>
    <row r="21" spans="1:7" ht="12.75">
      <c r="A21" s="6"/>
      <c r="B21" s="9" t="s">
        <v>11</v>
      </c>
      <c r="C21" s="9" t="s">
        <v>10</v>
      </c>
      <c r="D21" s="9" t="s">
        <v>7</v>
      </c>
      <c r="E21" s="9" t="s">
        <v>9</v>
      </c>
      <c r="F21" s="21" t="s">
        <v>8</v>
      </c>
      <c r="G21" s="10" t="s">
        <v>8</v>
      </c>
    </row>
    <row r="22" spans="1:7" ht="12.75">
      <c r="A22" s="6"/>
      <c r="B22" s="14">
        <f>B20</f>
        <v>4201.82</v>
      </c>
      <c r="C22" s="38">
        <f>C20</f>
        <v>2.39</v>
      </c>
      <c r="D22" s="18">
        <f>B20/C20/E22</f>
        <v>11.342475367795922</v>
      </c>
      <c r="E22" s="14">
        <f>G20-F22</f>
        <v>155</v>
      </c>
      <c r="F22" s="20">
        <v>45</v>
      </c>
      <c r="G22" s="35">
        <f>F22+E20</f>
        <v>239.3</v>
      </c>
    </row>
    <row r="23" spans="1:7" ht="13.5" thickBot="1">
      <c r="A23" s="11"/>
      <c r="B23" s="12"/>
      <c r="C23" s="12"/>
      <c r="D23" s="12"/>
      <c r="E23" s="12"/>
      <c r="F23" s="11"/>
      <c r="G23" s="37"/>
    </row>
    <row r="24" spans="1:7" ht="13.5" thickBot="1">
      <c r="A24" s="17"/>
      <c r="B24" s="9"/>
      <c r="C24" s="9"/>
      <c r="D24" s="9"/>
      <c r="E24" s="9"/>
      <c r="F24" s="9"/>
      <c r="G24" s="17"/>
    </row>
    <row r="25" spans="1:7" ht="12.75">
      <c r="A25" s="3"/>
      <c r="B25" s="4" t="s">
        <v>6</v>
      </c>
      <c r="C25" s="4" t="s">
        <v>1</v>
      </c>
      <c r="D25" s="4" t="s">
        <v>2</v>
      </c>
      <c r="E25" s="4" t="s">
        <v>5</v>
      </c>
      <c r="F25" s="19" t="s">
        <v>3</v>
      </c>
      <c r="G25" s="5" t="s">
        <v>4</v>
      </c>
    </row>
    <row r="26" spans="1:7" ht="12.75">
      <c r="A26" s="6"/>
      <c r="B26" s="7">
        <v>4600.3</v>
      </c>
      <c r="C26" s="28">
        <v>2.39</v>
      </c>
      <c r="D26" s="7">
        <v>74.1</v>
      </c>
      <c r="E26" s="18">
        <f>B26/C26/D26</f>
        <v>25.97586660568383</v>
      </c>
      <c r="F26" s="31">
        <f>G26-E26</f>
        <v>14.724133394316173</v>
      </c>
      <c r="G26" s="15">
        <v>40.7</v>
      </c>
    </row>
    <row r="27" spans="1:7" ht="12.75">
      <c r="A27" s="6"/>
      <c r="B27" s="9" t="s">
        <v>11</v>
      </c>
      <c r="C27" s="9" t="s">
        <v>10</v>
      </c>
      <c r="D27" s="9" t="s">
        <v>7</v>
      </c>
      <c r="E27" s="9" t="s">
        <v>9</v>
      </c>
      <c r="F27" s="21" t="s">
        <v>8</v>
      </c>
      <c r="G27" s="10" t="s">
        <v>8</v>
      </c>
    </row>
    <row r="28" spans="1:7" ht="13.5" thickBot="1">
      <c r="A28" s="11"/>
      <c r="B28" s="12"/>
      <c r="C28" s="12"/>
      <c r="D28" s="12"/>
      <c r="E28" s="12"/>
      <c r="F28" s="29">
        <v>15.2</v>
      </c>
      <c r="G28" s="30">
        <f>F28+E26</f>
        <v>41.17586660568383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29" sqref="D29"/>
    </sheetView>
  </sheetViews>
  <sheetFormatPr defaultColWidth="11.421875" defaultRowHeight="12.75"/>
  <sheetData>
    <row r="1" ht="18">
      <c r="A1" s="16" t="s">
        <v>13</v>
      </c>
    </row>
    <row r="2" spans="4:8" ht="12.75">
      <c r="D2" s="42" t="s">
        <v>3</v>
      </c>
      <c r="E2" s="42" t="s">
        <v>20</v>
      </c>
      <c r="F2" s="42" t="s">
        <v>4</v>
      </c>
      <c r="G2" s="17"/>
      <c r="H2" s="17"/>
    </row>
    <row r="3" spans="4:8" ht="12.75">
      <c r="D3" s="42">
        <v>18</v>
      </c>
      <c r="E3" s="42">
        <v>48</v>
      </c>
      <c r="F3" s="42">
        <v>62.6</v>
      </c>
      <c r="G3" s="27"/>
      <c r="H3" s="27"/>
    </row>
    <row r="4" ht="12.75">
      <c r="E4" s="47"/>
    </row>
    <row r="5" spans="1:9" ht="12.75">
      <c r="A5" s="43" t="s">
        <v>22</v>
      </c>
      <c r="B5" s="43" t="s">
        <v>14</v>
      </c>
      <c r="C5" s="43" t="s">
        <v>15</v>
      </c>
      <c r="D5" s="43" t="s">
        <v>16</v>
      </c>
      <c r="E5" s="43" t="s">
        <v>20</v>
      </c>
      <c r="F5" s="43" t="s">
        <v>17</v>
      </c>
      <c r="G5" s="43" t="s">
        <v>18</v>
      </c>
      <c r="H5" s="43" t="s">
        <v>19</v>
      </c>
      <c r="I5" s="43" t="s">
        <v>21</v>
      </c>
    </row>
    <row r="6" spans="1:9" ht="12.75">
      <c r="A6" s="1" t="s">
        <v>11</v>
      </c>
      <c r="B6" s="50">
        <v>4.19</v>
      </c>
      <c r="C6" s="50">
        <v>25</v>
      </c>
      <c r="D6" s="34">
        <f>E3-D3</f>
        <v>30</v>
      </c>
      <c r="E6" s="46">
        <f>E3</f>
        <v>48</v>
      </c>
      <c r="F6" s="50">
        <v>0.347</v>
      </c>
      <c r="G6" s="50">
        <v>620</v>
      </c>
      <c r="H6" s="34">
        <f>F3-E3</f>
        <v>14.600000000000001</v>
      </c>
      <c r="I6" s="1" t="s">
        <v>11</v>
      </c>
    </row>
    <row r="7" spans="1:9" ht="12.75">
      <c r="A7" s="2">
        <f>B7*C6*D6</f>
        <v>3141.044000000001</v>
      </c>
      <c r="B7" s="44">
        <f>(F6*G6*H6)/(C6*D6)</f>
        <v>4.1880586666666675</v>
      </c>
      <c r="C7" s="1"/>
      <c r="D7" s="1"/>
      <c r="E7" s="48"/>
      <c r="F7" s="1"/>
      <c r="G7" s="1"/>
      <c r="H7" s="1"/>
      <c r="I7" s="2">
        <f>F6*G6*H6</f>
        <v>3141.0440000000003</v>
      </c>
    </row>
    <row r="8" spans="1:9" ht="12.75">
      <c r="A8" s="2">
        <f>B6*C8*D6</f>
        <v>3141.0440000000003</v>
      </c>
      <c r="B8" s="1"/>
      <c r="C8" s="45">
        <f>(F6*G6*H6)/(B6*D6)</f>
        <v>24.988416865552903</v>
      </c>
      <c r="D8" s="1"/>
      <c r="E8" s="48"/>
      <c r="F8" s="1"/>
      <c r="G8" s="1"/>
      <c r="H8" s="1"/>
      <c r="I8" s="2">
        <f>F6*G6*H6</f>
        <v>3141.0440000000003</v>
      </c>
    </row>
    <row r="9" spans="1:9" ht="12.75">
      <c r="A9" s="2">
        <f>B6*C6*D9</f>
        <v>3141.0440000000003</v>
      </c>
      <c r="B9" s="1"/>
      <c r="C9" s="39">
        <f>E3-D9</f>
        <v>18.013899761336518</v>
      </c>
      <c r="D9" s="45">
        <f>F6*G6*H6/(C6*B6)</f>
        <v>29.986100238663482</v>
      </c>
      <c r="E9" s="46">
        <f>E3</f>
        <v>48</v>
      </c>
      <c r="F9" s="39">
        <f>G9-E9</f>
        <v>14.600000000000001</v>
      </c>
      <c r="G9" s="46">
        <f>F3</f>
        <v>62.6</v>
      </c>
      <c r="H9" s="1"/>
      <c r="I9" s="2">
        <f>F6*G6*H6</f>
        <v>3141.0440000000003</v>
      </c>
    </row>
    <row r="10" spans="1:9" ht="12.75">
      <c r="A10" s="2" t="s">
        <v>11</v>
      </c>
      <c r="B10" s="1"/>
      <c r="C10" s="1" t="s">
        <v>3</v>
      </c>
      <c r="D10" s="1" t="s">
        <v>16</v>
      </c>
      <c r="E10" s="1" t="s">
        <v>20</v>
      </c>
      <c r="F10" s="1" t="s">
        <v>19</v>
      </c>
      <c r="G10" s="1" t="s">
        <v>4</v>
      </c>
      <c r="H10" s="1"/>
      <c r="I10" s="2" t="s">
        <v>11</v>
      </c>
    </row>
    <row r="11" spans="1:9" ht="12.7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2.75">
      <c r="A12" s="2">
        <f>B6*C6*D6</f>
        <v>3142.5000000000005</v>
      </c>
      <c r="B12" s="2"/>
      <c r="C12" s="2"/>
      <c r="D12" s="2"/>
      <c r="E12" s="49"/>
      <c r="F12" s="44">
        <f>B6*C6*D6/(G6*H6)</f>
        <v>0.347160848431286</v>
      </c>
      <c r="G12" s="2"/>
      <c r="H12" s="2"/>
      <c r="I12" s="2">
        <f>F12*G6*H6</f>
        <v>3142.500000000001</v>
      </c>
    </row>
    <row r="13" spans="1:9" ht="12.75">
      <c r="A13" s="2">
        <f>B6*C6*D6</f>
        <v>3142.5000000000005</v>
      </c>
      <c r="B13" s="2"/>
      <c r="C13" s="2"/>
      <c r="D13" s="2"/>
      <c r="E13" s="49"/>
      <c r="F13" s="2"/>
      <c r="G13" s="45">
        <f>B6*C6*D6/(F6*H6)</f>
        <v>620.2873948916348</v>
      </c>
      <c r="H13" s="2"/>
      <c r="I13" s="2">
        <f>F6*G13*H6</f>
        <v>3142.5000000000005</v>
      </c>
    </row>
    <row r="14" spans="1:9" ht="12.75">
      <c r="A14" s="2">
        <f>B6*C6*D6</f>
        <v>3142.5000000000005</v>
      </c>
      <c r="B14" s="2"/>
      <c r="C14" s="46">
        <f>D3</f>
        <v>18</v>
      </c>
      <c r="D14" s="39">
        <f>E14-C14</f>
        <v>30</v>
      </c>
      <c r="E14" s="46">
        <f>E3</f>
        <v>48</v>
      </c>
      <c r="F14" s="2"/>
      <c r="G14" s="39">
        <f>E14+H14</f>
        <v>62.60676768615785</v>
      </c>
      <c r="H14" s="45">
        <f>B6*C6*D6/(F6*G6)</f>
        <v>14.606767686157854</v>
      </c>
      <c r="I14" s="2">
        <f>F6*G6*H14</f>
        <v>3142.5000000000005</v>
      </c>
    </row>
    <row r="15" spans="1:9" ht="12.75">
      <c r="A15" s="2"/>
      <c r="B15" s="1"/>
      <c r="C15" s="1" t="s">
        <v>3</v>
      </c>
      <c r="D15" s="1" t="s">
        <v>16</v>
      </c>
      <c r="E15" s="1" t="s">
        <v>20</v>
      </c>
      <c r="F15" s="1"/>
      <c r="G15" s="1" t="s">
        <v>4</v>
      </c>
      <c r="H15" s="1" t="s">
        <v>19</v>
      </c>
      <c r="I15" s="2"/>
    </row>
    <row r="16" spans="1:9" ht="12.75">
      <c r="A16" s="47"/>
      <c r="B16" s="48"/>
      <c r="C16" s="48"/>
      <c r="D16" s="47"/>
      <c r="E16" s="48"/>
      <c r="F16" s="47"/>
      <c r="G16" s="48"/>
      <c r="H16" s="48"/>
      <c r="I16" s="47"/>
    </row>
    <row r="17" spans="1:9" ht="12.75">
      <c r="A17" s="2" t="s">
        <v>11</v>
      </c>
      <c r="C17" s="1" t="s">
        <v>3</v>
      </c>
      <c r="D17" s="1" t="s">
        <v>16</v>
      </c>
      <c r="E17" s="1" t="s">
        <v>20</v>
      </c>
      <c r="F17" s="1" t="s">
        <v>19</v>
      </c>
      <c r="G17" s="1" t="s">
        <v>4</v>
      </c>
      <c r="I17" s="2" t="s">
        <v>11</v>
      </c>
    </row>
    <row r="18" spans="1:9" ht="12.75">
      <c r="A18" s="2">
        <f>B6*C6*D18</f>
        <v>3142.0232236081156</v>
      </c>
      <c r="B18" s="1"/>
      <c r="C18" s="46">
        <f>D3</f>
        <v>18</v>
      </c>
      <c r="D18" s="39">
        <f>E18-C18</f>
        <v>29.995448435399666</v>
      </c>
      <c r="E18" s="45">
        <f>(B6*C6*D3+F6*G6*F3)/(B6*C6+F6*G6)</f>
        <v>47.995448435399666</v>
      </c>
      <c r="F18" s="39">
        <f>G18-E18</f>
        <v>14.604551564600335</v>
      </c>
      <c r="G18" s="46">
        <f>F3</f>
        <v>62.6</v>
      </c>
      <c r="H18" s="1"/>
      <c r="I18" s="2">
        <f>F6*G6*F18</f>
        <v>3142.023223608116</v>
      </c>
    </row>
    <row r="20" spans="3:7" ht="12.75">
      <c r="C20" s="45">
        <f>(B6*C6*E3-F6*G6*H6)/(B6*C6)</f>
        <v>18.013899761336518</v>
      </c>
      <c r="D20" s="39">
        <f>E20-C20</f>
        <v>29.986100238663482</v>
      </c>
      <c r="E20" s="46">
        <f>E3</f>
        <v>48</v>
      </c>
      <c r="F20" s="39">
        <f>G20-E20</f>
        <v>14.600000000000001</v>
      </c>
      <c r="G20" s="46">
        <f>F3</f>
        <v>62.6</v>
      </c>
    </row>
    <row r="21" spans="3:7" ht="12.75">
      <c r="C21" s="2"/>
      <c r="D21" s="2"/>
      <c r="E21" s="2"/>
      <c r="F21" s="2"/>
      <c r="G21" s="2"/>
    </row>
    <row r="22" spans="3:7" ht="12.75">
      <c r="C22" s="46">
        <f>D3</f>
        <v>18</v>
      </c>
      <c r="D22" s="39">
        <f>E22-C22</f>
        <v>30</v>
      </c>
      <c r="E22" s="46">
        <f>E3</f>
        <v>48</v>
      </c>
      <c r="F22" s="39">
        <f>G22-E22</f>
        <v>14.606767686157852</v>
      </c>
      <c r="G22" s="45">
        <f>(B6*C6*D6+F6*G6*E3)/(F6*G6)</f>
        <v>62.60676768615785</v>
      </c>
    </row>
    <row r="23" spans="1:9" ht="12.75">
      <c r="A23" s="47"/>
      <c r="B23" s="47"/>
      <c r="C23" s="47"/>
      <c r="D23" s="47"/>
      <c r="E23" s="47"/>
      <c r="F23" s="47"/>
      <c r="G23" s="47"/>
      <c r="H23" s="47"/>
      <c r="I23" s="47"/>
    </row>
    <row r="24" spans="1:9" ht="12.75">
      <c r="A24" s="50">
        <v>1258</v>
      </c>
      <c r="B24" s="44">
        <f>A24/C6/D6</f>
        <v>1.6773333333333333</v>
      </c>
      <c r="C24" s="2"/>
      <c r="D24" s="2"/>
      <c r="E24" s="2"/>
      <c r="F24" s="45">
        <f>I24/G6/H6</f>
        <v>0.1389748121961997</v>
      </c>
      <c r="G24" s="2"/>
      <c r="H24" s="2"/>
      <c r="I24" s="39">
        <f>A24</f>
        <v>1258</v>
      </c>
    </row>
    <row r="25" spans="1:9" ht="12.75">
      <c r="A25" s="2" t="s">
        <v>11</v>
      </c>
      <c r="B25" s="2"/>
      <c r="C25" s="45">
        <f>A24/B6/D6</f>
        <v>10.007955449482894</v>
      </c>
      <c r="D25" s="2"/>
      <c r="E25" s="2"/>
      <c r="F25" s="2"/>
      <c r="G25" s="45">
        <f>I24/F6/H6</f>
        <v>248.3123445580514</v>
      </c>
      <c r="H25" s="2"/>
      <c r="I25" s="2"/>
    </row>
    <row r="26" spans="1:9" ht="12.75">
      <c r="A26" s="2"/>
      <c r="B26" s="2"/>
      <c r="C26" s="39">
        <f>E26-D26</f>
        <v>35.99045346062053</v>
      </c>
      <c r="D26" s="45">
        <f>A24/B6/C6</f>
        <v>12.009546539379473</v>
      </c>
      <c r="E26" s="46">
        <f>E3</f>
        <v>48</v>
      </c>
      <c r="F26" s="2"/>
      <c r="G26" s="39">
        <f>E26+H26</f>
        <v>53.847355210560565</v>
      </c>
      <c r="H26" s="45">
        <f>I24/F6/G6</f>
        <v>5.847355210560566</v>
      </c>
      <c r="I26" s="2"/>
    </row>
    <row r="27" spans="1:9" ht="12.75">
      <c r="A27" s="2"/>
      <c r="B27" s="2"/>
      <c r="C27" s="2" t="s">
        <v>3</v>
      </c>
      <c r="D27" s="2" t="s">
        <v>16</v>
      </c>
      <c r="E27" s="2" t="s">
        <v>20</v>
      </c>
      <c r="F27" s="2"/>
      <c r="G27" s="2" t="s">
        <v>4</v>
      </c>
      <c r="H27" s="2" t="s">
        <v>19</v>
      </c>
      <c r="I27" s="2"/>
    </row>
    <row r="28" spans="1:9" ht="12.75">
      <c r="A28" s="2"/>
      <c r="B28" s="2"/>
      <c r="C28" s="39">
        <f>E28-D28</f>
        <v>-39.400000000000006</v>
      </c>
      <c r="D28" s="50">
        <v>87.4</v>
      </c>
      <c r="E28" s="46">
        <f>E3</f>
        <v>48</v>
      </c>
      <c r="F28" s="2"/>
      <c r="G28" s="39">
        <f>E28+H28</f>
        <v>52</v>
      </c>
      <c r="H28" s="50">
        <v>4</v>
      </c>
      <c r="I28" s="2"/>
    </row>
    <row r="29" spans="1:9" ht="12.75">
      <c r="A29" s="2"/>
      <c r="B29" s="45">
        <f>A24/C6/D28</f>
        <v>0.5757437070938215</v>
      </c>
      <c r="D29" s="2"/>
      <c r="E29" s="2"/>
      <c r="F29" s="2"/>
      <c r="G29" s="45">
        <f>I24/H28/F6</f>
        <v>906.3400576368877</v>
      </c>
      <c r="H29" s="2"/>
      <c r="I29" s="2"/>
    </row>
    <row r="30" spans="1:9" ht="12.75">
      <c r="A30" s="2"/>
      <c r="B30" s="2"/>
      <c r="C30" s="45">
        <f>A24/B6/D28</f>
        <v>3.4352249826600323</v>
      </c>
      <c r="D30" s="2"/>
      <c r="E30" s="2"/>
      <c r="F30" s="45">
        <f>I24/H28/G6</f>
        <v>0.507258064516129</v>
      </c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2006-01-15T18:41:46Z</dcterms:created>
  <dcterms:modified xsi:type="dcterms:W3CDTF">2006-01-15T21:25:20Z</dcterms:modified>
  <cp:category/>
  <cp:version/>
  <cp:contentType/>
  <cp:contentStatus/>
</cp:coreProperties>
</file>